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j.lepel\Downloads\PERSO\Formatrice\ADIAJ\VISIO_RemunerationContractuels\Outils\"/>
    </mc:Choice>
  </mc:AlternateContent>
  <xr:revisionPtr revIDLastSave="0" documentId="13_ncr:1_{7AE6E121-A404-4C49-9E2B-0903738D0B4A}" xr6:coauthVersionLast="47" xr6:coauthVersionMax="47" xr10:uidLastSave="{00000000-0000-0000-0000-000000000000}"/>
  <bookViews>
    <workbookView xWindow="-120" yWindow="-16320" windowWidth="29040" windowHeight="15840" xr2:uid="{00000000-000D-0000-FFFF-FFFF00000000}"/>
  </bookViews>
  <sheets>
    <sheet name="Calculateur_ISRC" sheetId="1" r:id="rId1"/>
  </sheets>
  <definedNames>
    <definedName name="Rémunération_de_référence">Calculateur_ISRC!$B$62</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4" i="1" l="1"/>
  <c r="M36" i="1" s="1"/>
  <c r="T29" i="1"/>
  <c r="T18" i="1"/>
  <c r="T22" i="1" l="1"/>
  <c r="T23" i="1"/>
  <c r="T24" i="1"/>
  <c r="T25" i="1"/>
  <c r="T26" i="1"/>
  <c r="T27" i="1"/>
  <c r="T28" i="1"/>
  <c r="T30" i="1"/>
  <c r="M58" i="1" l="1"/>
  <c r="M52" i="1" l="1"/>
  <c r="F54" i="1"/>
  <c r="F58" i="1" s="1"/>
  <c r="F53" i="1"/>
  <c r="I56" i="1" l="1"/>
  <c r="I57" i="1"/>
  <c r="M56" i="1"/>
  <c r="P18" i="1"/>
  <c r="U18" i="1" s="1"/>
  <c r="V18" i="1" s="1"/>
  <c r="W18" i="1" s="1"/>
  <c r="P19" i="1"/>
  <c r="T19" i="1" s="1"/>
  <c r="U19" i="1" s="1"/>
  <c r="P20" i="1"/>
  <c r="P21" i="1"/>
  <c r="P22" i="1"/>
  <c r="Q22" i="1" s="1"/>
  <c r="P23" i="1"/>
  <c r="Q23" i="1" s="1"/>
  <c r="P24" i="1"/>
  <c r="Q24" i="1" s="1"/>
  <c r="P25" i="1"/>
  <c r="Q25" i="1" s="1"/>
  <c r="P26" i="1"/>
  <c r="Q26" i="1" s="1"/>
  <c r="P27" i="1"/>
  <c r="Q27" i="1" s="1"/>
  <c r="P28" i="1"/>
  <c r="Q28" i="1" s="1"/>
  <c r="P29" i="1"/>
  <c r="Q29" i="1" s="1"/>
  <c r="P30" i="1"/>
  <c r="Q30" i="1" s="1"/>
  <c r="U22" i="1"/>
  <c r="U23" i="1"/>
  <c r="U24" i="1"/>
  <c r="U25" i="1"/>
  <c r="U26" i="1"/>
  <c r="U27" i="1"/>
  <c r="U28" i="1"/>
  <c r="U29" i="1"/>
  <c r="U30" i="1"/>
  <c r="Q19" i="1" l="1"/>
  <c r="R19" i="1" s="1"/>
  <c r="S19" i="1" s="1"/>
  <c r="Q20" i="1"/>
  <c r="R20" i="1" s="1"/>
  <c r="S20" i="1" s="1"/>
  <c r="T20" i="1"/>
  <c r="U20" i="1" s="1"/>
  <c r="Q21" i="1"/>
  <c r="R21" i="1" s="1"/>
  <c r="S21" i="1" s="1"/>
  <c r="T21" i="1"/>
  <c r="U21" i="1" s="1"/>
  <c r="L18" i="1"/>
  <c r="V30" i="1"/>
  <c r="R30" i="1"/>
  <c r="S30" i="1" s="1"/>
  <c r="V29" i="1"/>
  <c r="R29" i="1"/>
  <c r="S29" i="1" s="1"/>
  <c r="V28" i="1"/>
  <c r="R28" i="1"/>
  <c r="S28" i="1" s="1"/>
  <c r="V27" i="1"/>
  <c r="W27" i="1" s="1"/>
  <c r="R27" i="1"/>
  <c r="S27" i="1" s="1"/>
  <c r="V26" i="1"/>
  <c r="W26" i="1" s="1"/>
  <c r="R26" i="1"/>
  <c r="S26" i="1" s="1"/>
  <c r="V25" i="1"/>
  <c r="R25" i="1"/>
  <c r="S25" i="1" s="1"/>
  <c r="V24" i="1"/>
  <c r="R24" i="1"/>
  <c r="S24" i="1" s="1"/>
  <c r="V23" i="1"/>
  <c r="W23" i="1" s="1"/>
  <c r="R23" i="1"/>
  <c r="S23" i="1" s="1"/>
  <c r="V22" i="1"/>
  <c r="W22" i="1" s="1"/>
  <c r="R22" i="1"/>
  <c r="S22" i="1" s="1"/>
  <c r="V19" i="1"/>
  <c r="W19" i="1" s="1"/>
  <c r="Q18" i="1"/>
  <c r="V20" i="1" l="1"/>
  <c r="W20" i="1" s="1"/>
  <c r="L20" i="1" s="1"/>
  <c r="V21" i="1"/>
  <c r="W21" i="1" s="1"/>
  <c r="L21" i="1" s="1"/>
  <c r="T31" i="1"/>
  <c r="U31" i="1" s="1"/>
  <c r="M44" i="1" s="1"/>
  <c r="M57" i="1"/>
  <c r="M59" i="1" s="1"/>
  <c r="M60" i="1" s="1"/>
  <c r="W30" i="1"/>
  <c r="L30" i="1" s="1"/>
  <c r="L27" i="1"/>
  <c r="W24" i="1"/>
  <c r="L24" i="1" s="1"/>
  <c r="W28" i="1"/>
  <c r="L28" i="1" s="1"/>
  <c r="W25" i="1"/>
  <c r="L25" i="1" s="1"/>
  <c r="W29" i="1"/>
  <c r="L29" i="1" s="1"/>
  <c r="L19" i="1"/>
  <c r="L26" i="1"/>
  <c r="L22" i="1"/>
  <c r="L23" i="1"/>
  <c r="R18" i="1"/>
  <c r="S18" i="1" s="1"/>
  <c r="V31" i="1" l="1"/>
  <c r="W31" i="1" s="1"/>
  <c r="R47" i="1"/>
  <c r="U47" i="1" s="1"/>
  <c r="F47" i="1" s="1"/>
  <c r="M38" i="1"/>
  <c r="R45" i="1"/>
  <c r="U45" i="1" s="1"/>
  <c r="F45" i="1" s="1"/>
  <c r="R44" i="1"/>
  <c r="U44" i="1" s="1"/>
  <c r="F44" i="1" s="1"/>
  <c r="R46" i="1"/>
  <c r="U46" i="1" s="1"/>
  <c r="F46" i="1" s="1"/>
  <c r="F57" i="1"/>
  <c r="F56" i="1"/>
  <c r="F48" i="1" l="1"/>
  <c r="M47" i="1" s="1"/>
</calcChain>
</file>

<file path=xl/sharedStrings.xml><?xml version="1.0" encoding="utf-8"?>
<sst xmlns="http://schemas.openxmlformats.org/spreadsheetml/2006/main" count="79" uniqueCount="68">
  <si>
    <t>Statut</t>
  </si>
  <si>
    <t>Employeur</t>
  </si>
  <si>
    <t>Prise en compte</t>
  </si>
  <si>
    <t>Janvier</t>
  </si>
  <si>
    <t>Février</t>
  </si>
  <si>
    <t>Mars</t>
  </si>
  <si>
    <t>Avril</t>
  </si>
  <si>
    <t>Mai</t>
  </si>
  <si>
    <t>Juin</t>
  </si>
  <si>
    <t xml:space="preserve">Juillet </t>
  </si>
  <si>
    <t>Août</t>
  </si>
  <si>
    <t>Septembre</t>
  </si>
  <si>
    <t>Octobre</t>
  </si>
  <si>
    <t>Novembre</t>
  </si>
  <si>
    <t>Décembre</t>
  </si>
  <si>
    <t>Rémunération</t>
  </si>
  <si>
    <t>Nom et prénom de l'agent :</t>
  </si>
  <si>
    <t>Matricule :</t>
  </si>
  <si>
    <t>Statut :</t>
  </si>
  <si>
    <t>Total jours</t>
  </si>
  <si>
    <t>Année</t>
  </si>
  <si>
    <t>Mois</t>
  </si>
  <si>
    <t>Jours</t>
  </si>
  <si>
    <t>Durée totale</t>
  </si>
  <si>
    <t>Durée retenue</t>
  </si>
  <si>
    <t>Quotité</t>
  </si>
  <si>
    <t>Date de début</t>
  </si>
  <si>
    <t>Ancienneté retenue</t>
  </si>
  <si>
    <t>Date de fin</t>
  </si>
  <si>
    <t>Ancienneté retenue :</t>
  </si>
  <si>
    <t>Rémunération annuelle retenue :</t>
  </si>
  <si>
    <t>Rémunération mensuelle retenue :</t>
  </si>
  <si>
    <t>1/4 de mois de rémunération brute par année d'ancienneté jusqu'à 10 ans :</t>
  </si>
  <si>
    <t>2/5 de mois de rémunération brute par année d'ancienneté à partir de 10 ans et jusqu'à 15 ans :</t>
  </si>
  <si>
    <t>1/2 de mois de rémunération brute par année d'ancienneté à partir de 15 ans et jusqu'à 20 ans :</t>
  </si>
  <si>
    <t>3/5 de mois de rémunération brute par année d'ancienneté à partir de 20 ans et jusqu'à 24 ans :</t>
  </si>
  <si>
    <t>Eligibilité fraction 1/4</t>
  </si>
  <si>
    <t>Eligibilité fraction 2/5</t>
  </si>
  <si>
    <t>Eligibilité fraction 1/2</t>
  </si>
  <si>
    <t>Eligibilité fraction 3/5</t>
  </si>
  <si>
    <t>Limite de 2 PSS annuel :</t>
  </si>
  <si>
    <t>Limite de 10 PSS annuel :</t>
  </si>
  <si>
    <t>Part de l'indemnité totalement exonérée de cotisations
(montant inférieur à 2 PSS annuel)</t>
  </si>
  <si>
    <t>Part de l'indemnité partiellement assujettie aux cotisations (montant supérieur à 2 PSS annuel et inférieur à 10 PSS annuel).</t>
  </si>
  <si>
    <t>Montant plancher total</t>
  </si>
  <si>
    <t>Montant retenu :</t>
  </si>
  <si>
    <t>Respect des montant plancher et plafond :</t>
  </si>
  <si>
    <t>Limite de 6 PSS annuel</t>
  </si>
  <si>
    <t>Montant de l'indemnité de licenciement</t>
  </si>
  <si>
    <t xml:space="preserve">Rémunération brute du dernier mois d'activité </t>
  </si>
  <si>
    <t>Nombre d'années de services en tant que fonctionnaire</t>
  </si>
  <si>
    <t>Valeur la plus élevée retenue</t>
  </si>
  <si>
    <t>Obligation d'assujettir en intégralité l'indemnité aux cotisations (montant de l'indemnité supérieur à 10 PSS annuel)</t>
  </si>
  <si>
    <t>1/12 de la rémunération brute annuelle par année d'ancienneté dans la limite de 24 ans</t>
  </si>
  <si>
    <t>Montant de l'indemnité exonérée d'impôt sur le revenu</t>
  </si>
  <si>
    <t>Plafond mensuel de la sécurité sociale (PSS) :</t>
  </si>
  <si>
    <t>Calculateur relatif à l'indemnité spécifique de rupture conventionnelle</t>
  </si>
  <si>
    <t>(*) Rémunération de référence</t>
  </si>
  <si>
    <t>La rémunération brute de référence est la rémunération brute annuelle perçue par l’agent au cours de l’année civile précédant celle de la date d’effet de la rupture conventionnelle. Elle comprend la rémunération principale ainsi que les primes et indemnités liées à l'emploi (indemnité de résidence, SFT, IFSE, indemnisation du CET, déduction du transferts prime-points, IDA, GIPA, etc).
En outre, sont exclues de cette rémunération de référence : 
1° Les primes et indemnités qui ont le caractère de remboursement de frais ; 
2° Les majorations et indexations relatives à une affection outre-mer ; 
3° L’indemnité de résidence à l’étranger ; 
4° Les primes et indemnités liées au changement de résidence (frais de changement de changement de résidence), à la primo-affectation (prime d'installatoin), à la mobilité géographique et aux restructurations ; 
5° Les indemnités d’enseignement ou de jury ainsi que les autres indemnités non directement liées à l’emploi.</t>
  </si>
  <si>
    <t>Dernière mise à jour : 01/03/2022</t>
  </si>
  <si>
    <r>
      <rPr>
        <b/>
        <sz val="11"/>
        <color theme="4" tint="-0.249977111117893"/>
        <rFont val="Wingdings"/>
        <charset val="2"/>
      </rPr>
      <t>l</t>
    </r>
    <r>
      <rPr>
        <b/>
        <sz val="11"/>
        <color theme="1"/>
        <rFont val="Arial"/>
        <family val="2"/>
      </rPr>
      <t xml:space="preserve">  Calcul de l'ancienneté </t>
    </r>
    <r>
      <rPr>
        <i/>
        <sz val="10"/>
        <color theme="1"/>
        <rFont val="Arial"/>
        <family val="2"/>
      </rPr>
      <t>(services effectifs accomplis dans les trois versants de la fonction publique)</t>
    </r>
  </si>
  <si>
    <r>
      <rPr>
        <b/>
        <sz val="11"/>
        <color theme="4" tint="-0.249977111117893"/>
        <rFont val="Wingdings"/>
        <charset val="2"/>
      </rPr>
      <t>l</t>
    </r>
    <r>
      <rPr>
        <b/>
        <sz val="11"/>
        <color theme="1"/>
        <rFont val="Arial"/>
        <family val="2"/>
      </rPr>
      <t xml:space="preserve">  Rémunération de référence </t>
    </r>
    <r>
      <rPr>
        <b/>
        <vertAlign val="superscript"/>
        <sz val="11"/>
        <color theme="1"/>
        <rFont val="Arial"/>
        <family val="2"/>
      </rPr>
      <t>(*)</t>
    </r>
    <r>
      <rPr>
        <b/>
        <sz val="11"/>
        <color theme="1"/>
        <rFont val="Arial"/>
        <family val="2"/>
      </rPr>
      <t xml:space="preserve"> </t>
    </r>
    <r>
      <rPr>
        <i/>
        <sz val="10"/>
        <color theme="1"/>
        <rFont val="Arial"/>
        <family val="2"/>
      </rPr>
      <t>(année civile précédent celle de la demande)</t>
    </r>
  </si>
  <si>
    <r>
      <rPr>
        <b/>
        <sz val="11"/>
        <color theme="4" tint="-0.249977111117893"/>
        <rFont val="Wingdings"/>
        <charset val="2"/>
      </rPr>
      <t>l</t>
    </r>
    <r>
      <rPr>
        <b/>
        <sz val="11"/>
        <color theme="1"/>
        <rFont val="Arial"/>
        <family val="2"/>
      </rPr>
      <t xml:space="preserve">  Synthèse</t>
    </r>
  </si>
  <si>
    <r>
      <rPr>
        <b/>
        <sz val="11"/>
        <color theme="4" tint="-0.249977111117893"/>
        <rFont val="Wingdings"/>
        <charset val="2"/>
      </rPr>
      <t>l</t>
    </r>
    <r>
      <rPr>
        <b/>
        <sz val="11"/>
        <color theme="1"/>
        <rFont val="Arial"/>
        <family val="2"/>
      </rPr>
      <t xml:space="preserve">  Montants plafond de l'indemnité</t>
    </r>
  </si>
  <si>
    <r>
      <rPr>
        <b/>
        <sz val="11"/>
        <color theme="4" tint="-0.249977111117893"/>
        <rFont val="Wingdings"/>
        <charset val="2"/>
      </rPr>
      <t>l</t>
    </r>
    <r>
      <rPr>
        <b/>
        <sz val="11"/>
        <color theme="1"/>
        <rFont val="Arial"/>
        <family val="2"/>
      </rPr>
      <t xml:space="preserve">  Montants plancher de l'indemnité</t>
    </r>
  </si>
  <si>
    <r>
      <rPr>
        <b/>
        <sz val="11"/>
        <color theme="4" tint="-0.249977111117893"/>
        <rFont val="Wingdings"/>
        <charset val="2"/>
      </rPr>
      <t>l</t>
    </r>
    <r>
      <rPr>
        <b/>
        <sz val="11"/>
        <color theme="1"/>
        <rFont val="Arial"/>
        <family val="2"/>
      </rPr>
      <t xml:space="preserve">  Exonération fiscale</t>
    </r>
  </si>
  <si>
    <r>
      <rPr>
        <b/>
        <sz val="11"/>
        <color theme="4" tint="-0.249977111117893"/>
        <rFont val="Wingdings"/>
        <charset val="2"/>
      </rPr>
      <t>l</t>
    </r>
    <r>
      <rPr>
        <b/>
        <sz val="11"/>
        <color theme="1"/>
        <rFont val="Arial"/>
        <family val="2"/>
      </rPr>
      <t xml:space="preserve">  Exonération sociale</t>
    </r>
  </si>
  <si>
    <t>LOGO COLLECTIVITE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</si>
</sst>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quot;€&quot;"/>
    <numFmt numFmtId="166" formatCode="00000000"/>
  </numFmts>
  <fonts count="18">
    <font>
      <sz val="11"/>
      <color theme="1"/>
      <name val="Calibri"/>
      <family val="2"/>
      <scheme val="minor"/>
    </font>
    <font>
      <sz val="11"/>
      <color theme="1"/>
      <name val="Arial"/>
      <family val="2"/>
    </font>
    <font>
      <sz val="10"/>
      <color theme="1"/>
      <name val="Arial"/>
      <family val="2"/>
    </font>
    <font>
      <b/>
      <sz val="11"/>
      <color theme="1"/>
      <name val="Arial"/>
      <family val="2"/>
    </font>
    <font>
      <sz val="10"/>
      <name val="Arial"/>
      <family val="2"/>
    </font>
    <font>
      <sz val="8"/>
      <color theme="1"/>
      <name val="Arial"/>
      <family val="2"/>
    </font>
    <font>
      <sz val="12"/>
      <color theme="1"/>
      <name val="Arial"/>
      <family val="2"/>
    </font>
    <font>
      <sz val="11"/>
      <color theme="1"/>
      <name val="Calibri"/>
      <family val="2"/>
      <scheme val="minor"/>
    </font>
    <font>
      <b/>
      <sz val="14"/>
      <color theme="1"/>
      <name val="Arial"/>
      <family val="2"/>
    </font>
    <font>
      <i/>
      <sz val="10"/>
      <color theme="1"/>
      <name val="Arial"/>
      <family val="2"/>
    </font>
    <font>
      <b/>
      <vertAlign val="superscript"/>
      <sz val="11"/>
      <color theme="1"/>
      <name val="Arial"/>
      <family val="2"/>
    </font>
    <font>
      <b/>
      <sz val="10"/>
      <color theme="1"/>
      <name val="Arial"/>
      <family val="2"/>
    </font>
    <font>
      <sz val="9"/>
      <color theme="1"/>
      <name val="Arial"/>
      <family val="2"/>
    </font>
    <font>
      <i/>
      <sz val="10"/>
      <color theme="4" tint="-0.249977111117893"/>
      <name val="Arial"/>
      <family val="2"/>
    </font>
    <font>
      <i/>
      <sz val="8"/>
      <color theme="4" tint="-0.249977111117893"/>
      <name val="Arial"/>
      <family val="2"/>
    </font>
    <font>
      <b/>
      <sz val="11"/>
      <color theme="4" tint="-0.249977111117893"/>
      <name val="Wingdings"/>
      <charset val="2"/>
    </font>
    <font>
      <b/>
      <sz val="11"/>
      <color theme="1"/>
      <name val="Arial"/>
      <family val="2"/>
      <charset val="2"/>
    </font>
    <font>
      <b/>
      <sz val="14"/>
      <color rgb="FFFF0000"/>
      <name val="Arial"/>
      <family val="2"/>
    </font>
  </fonts>
  <fills count="3">
    <fill>
      <patternFill patternType="none"/>
    </fill>
    <fill>
      <patternFill patternType="gray125"/>
    </fill>
    <fill>
      <patternFill patternType="solid">
        <fgColor rgb="FFFFFFCC"/>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bottom>
      <diagonal/>
    </border>
  </borders>
  <cellStyleXfs count="2">
    <xf numFmtId="0" fontId="0" fillId="0" borderId="0"/>
    <xf numFmtId="164" fontId="7" fillId="0" borderId="0" applyFont="0" applyFill="0" applyBorder="0" applyAlignment="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vertical="center"/>
    </xf>
    <xf numFmtId="0" fontId="4" fillId="0" borderId="2" xfId="0" applyFont="1" applyBorder="1" applyAlignment="1" applyProtection="1">
      <alignment horizontal="center" vertical="center"/>
      <protection locked="0"/>
    </xf>
    <xf numFmtId="0" fontId="5" fillId="0" borderId="0" xfId="0" applyFont="1" applyAlignment="1">
      <alignment horizontal="left"/>
    </xf>
    <xf numFmtId="0" fontId="2" fillId="0" borderId="0" xfId="0" applyFont="1" applyAlignment="1">
      <alignment vertical="center"/>
    </xf>
    <xf numFmtId="165" fontId="2" fillId="0" borderId="0" xfId="0" applyNumberFormat="1" applyFont="1" applyAlignment="1">
      <alignment vertical="center" wrapText="1"/>
    </xf>
    <xf numFmtId="9" fontId="2" fillId="2" borderId="2"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0" fontId="11" fillId="0" borderId="0" xfId="0" applyFont="1" applyAlignment="1">
      <alignment horizontal="left" vertical="center"/>
    </xf>
    <xf numFmtId="0" fontId="12" fillId="0" borderId="4" xfId="0" applyFont="1" applyBorder="1" applyAlignment="1">
      <alignment vertical="center" wrapText="1"/>
    </xf>
    <xf numFmtId="0" fontId="2" fillId="0" borderId="6"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xf>
    <xf numFmtId="0" fontId="2" fillId="0" borderId="2" xfId="0" applyFont="1" applyBorder="1" applyAlignment="1">
      <alignment horizontal="center" vertical="center"/>
    </xf>
    <xf numFmtId="165" fontId="2" fillId="0" borderId="2" xfId="0" applyNumberFormat="1" applyFont="1" applyBorder="1" applyAlignment="1">
      <alignment horizontal="center" vertical="center"/>
    </xf>
    <xf numFmtId="0" fontId="16"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166" fontId="1" fillId="2" borderId="1" xfId="1"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0" borderId="2" xfId="0" applyFont="1" applyBorder="1" applyAlignment="1">
      <alignment horizontal="center" vertical="center"/>
    </xf>
    <xf numFmtId="165" fontId="2" fillId="2"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17" fillId="0" borderId="0" xfId="0" applyFont="1" applyAlignment="1">
      <alignment horizontal="center" vertical="center"/>
    </xf>
  </cellXfs>
  <cellStyles count="2">
    <cellStyle name="Milliers"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63"/>
  <sheetViews>
    <sheetView tabSelected="1" view="pageBreakPreview" zoomScaleNormal="100" zoomScaleSheetLayoutView="100" workbookViewId="0">
      <selection activeCell="N5" sqref="N5"/>
    </sheetView>
  </sheetViews>
  <sheetFormatPr baseColWidth="10" defaultColWidth="11.453125" defaultRowHeight="15" customHeight="1"/>
  <cols>
    <col min="1" max="1" width="2.81640625" style="1" customWidth="1"/>
    <col min="2" max="5" width="11.453125" style="1"/>
    <col min="6" max="6" width="11.7265625" style="1" bestFit="1" customWidth="1"/>
    <col min="7" max="12" width="11.453125" style="1"/>
    <col min="13" max="14" width="11.453125" style="1" customWidth="1"/>
    <col min="15" max="15" width="0" style="1" hidden="1" customWidth="1"/>
    <col min="16" max="24" width="11.453125" style="1" hidden="1" customWidth="1"/>
    <col min="25" max="16384" width="11.453125" style="1"/>
  </cols>
  <sheetData>
    <row r="2" spans="2:23" ht="15" customHeight="1">
      <c r="F2" s="43" t="s">
        <v>67</v>
      </c>
      <c r="G2" s="43"/>
      <c r="H2" s="43"/>
      <c r="I2" s="43"/>
    </row>
    <row r="3" spans="2:23" ht="15" customHeight="1">
      <c r="B3" s="18"/>
      <c r="C3" s="19"/>
      <c r="D3" s="19"/>
      <c r="E3" s="19"/>
      <c r="F3" s="43"/>
      <c r="G3" s="43"/>
      <c r="H3" s="43"/>
      <c r="I3" s="43"/>
    </row>
    <row r="4" spans="2:23" ht="15" customHeight="1">
      <c r="B4" s="20"/>
      <c r="C4" s="19"/>
      <c r="D4" s="19"/>
      <c r="E4" s="19"/>
      <c r="F4" s="43"/>
      <c r="G4" s="43"/>
      <c r="H4" s="43"/>
      <c r="I4" s="43"/>
    </row>
    <row r="5" spans="2:23" ht="15" customHeight="1">
      <c r="B5" s="10"/>
      <c r="F5" s="43"/>
      <c r="G5" s="43"/>
      <c r="H5" s="43"/>
      <c r="I5" s="43"/>
      <c r="N5" s="3" t="s">
        <v>59</v>
      </c>
    </row>
    <row r="6" spans="2:23" ht="15" customHeight="1">
      <c r="B6" s="17"/>
      <c r="C6" s="17"/>
      <c r="D6" s="17"/>
      <c r="E6" s="17"/>
      <c r="F6" s="17"/>
      <c r="G6" s="17"/>
      <c r="H6" s="17"/>
      <c r="I6" s="17"/>
      <c r="J6" s="17"/>
      <c r="K6" s="17"/>
      <c r="L6" s="17"/>
      <c r="M6" s="17"/>
      <c r="N6" s="17"/>
    </row>
    <row r="8" spans="2:23" ht="15" customHeight="1">
      <c r="D8" s="40" t="s">
        <v>56</v>
      </c>
      <c r="E8" s="41"/>
      <c r="F8" s="41"/>
      <c r="G8" s="41"/>
      <c r="H8" s="41"/>
      <c r="I8" s="41"/>
      <c r="J8" s="41"/>
      <c r="K8" s="41"/>
      <c r="L8" s="41"/>
    </row>
    <row r="9" spans="2:23" ht="15" customHeight="1">
      <c r="D9" s="41"/>
      <c r="E9" s="41"/>
      <c r="F9" s="41"/>
      <c r="G9" s="41"/>
      <c r="H9" s="41"/>
      <c r="I9" s="41"/>
      <c r="J9" s="41"/>
      <c r="K9" s="41"/>
      <c r="L9" s="41"/>
    </row>
    <row r="12" spans="2:23" ht="22.5" customHeight="1">
      <c r="B12" s="29" t="s">
        <v>16</v>
      </c>
      <c r="C12" s="29"/>
      <c r="D12" s="29"/>
      <c r="E12" s="30"/>
      <c r="F12" s="30"/>
      <c r="G12" s="30"/>
      <c r="H12" s="30"/>
      <c r="I12" s="4" t="s">
        <v>17</v>
      </c>
      <c r="J12" s="31"/>
      <c r="K12" s="31"/>
      <c r="L12" s="4" t="s">
        <v>18</v>
      </c>
      <c r="M12" s="30"/>
      <c r="N12" s="30"/>
    </row>
    <row r="15" spans="2:23" ht="22.5" customHeight="1">
      <c r="B15" s="23" t="s">
        <v>60</v>
      </c>
      <c r="C15" s="24"/>
      <c r="D15" s="24"/>
      <c r="E15" s="24"/>
      <c r="F15" s="24"/>
      <c r="G15" s="24"/>
      <c r="H15" s="24"/>
      <c r="I15" s="24"/>
      <c r="J15" s="24"/>
      <c r="K15" s="24"/>
      <c r="L15" s="24"/>
    </row>
    <row r="16" spans="2:23" ht="15" customHeight="1">
      <c r="P16" s="21" t="s">
        <v>23</v>
      </c>
      <c r="Q16" s="21"/>
      <c r="R16" s="21"/>
      <c r="S16" s="21"/>
      <c r="T16" s="21" t="s">
        <v>24</v>
      </c>
      <c r="U16" s="21"/>
      <c r="V16" s="21"/>
      <c r="W16" s="21"/>
    </row>
    <row r="17" spans="2:23" ht="35.25" customHeight="1">
      <c r="B17" s="25" t="s">
        <v>1</v>
      </c>
      <c r="C17" s="25"/>
      <c r="D17" s="25"/>
      <c r="E17" s="25" t="s">
        <v>0</v>
      </c>
      <c r="F17" s="25"/>
      <c r="G17" s="6" t="s">
        <v>25</v>
      </c>
      <c r="H17" s="6" t="s">
        <v>26</v>
      </c>
      <c r="I17" s="6" t="s">
        <v>28</v>
      </c>
      <c r="J17" s="25" t="s">
        <v>2</v>
      </c>
      <c r="K17" s="25"/>
      <c r="L17" s="25" t="s">
        <v>27</v>
      </c>
      <c r="M17" s="25"/>
      <c r="N17" s="25"/>
      <c r="P17" s="5" t="s">
        <v>19</v>
      </c>
      <c r="Q17" s="5" t="s">
        <v>20</v>
      </c>
      <c r="R17" s="5" t="s">
        <v>21</v>
      </c>
      <c r="S17" s="5" t="s">
        <v>22</v>
      </c>
      <c r="T17" s="5" t="s">
        <v>19</v>
      </c>
      <c r="U17" s="5" t="s">
        <v>20</v>
      </c>
      <c r="V17" s="5" t="s">
        <v>21</v>
      </c>
      <c r="W17" s="5" t="s">
        <v>22</v>
      </c>
    </row>
    <row r="18" spans="2:23" ht="18.75" customHeight="1">
      <c r="B18" s="32"/>
      <c r="C18" s="32"/>
      <c r="D18" s="32"/>
      <c r="E18" s="32"/>
      <c r="F18" s="32"/>
      <c r="G18" s="13"/>
      <c r="H18" s="14"/>
      <c r="I18" s="14"/>
      <c r="J18" s="32"/>
      <c r="K18" s="32"/>
      <c r="L18" s="21" t="str">
        <f>+CONCATENATE(U18, " an(s) ",V18," mois ",W18," jour(s)")</f>
        <v>0 an(s) 0 mois 0 jour(s)</v>
      </c>
      <c r="M18" s="21"/>
      <c r="N18" s="21"/>
      <c r="P18" s="9">
        <f>IF(H18="",0,DAYS360(H18,I18+1))</f>
        <v>0</v>
      </c>
      <c r="Q18" s="9">
        <f>ROUNDDOWN(P18/360,0)</f>
        <v>0</v>
      </c>
      <c r="R18" s="9">
        <f>ROUNDDOWN(IF(P18-(Q18*360)&lt;360,(P18/30)-(Q18*12)),0)</f>
        <v>0</v>
      </c>
      <c r="S18" s="9">
        <f>IF(P18="",0,P18-(Q18*360)-(R18*30))</f>
        <v>0</v>
      </c>
      <c r="T18" s="5">
        <f>+IF(J18="oui",ROUND(P18*G18,2),0)</f>
        <v>0</v>
      </c>
      <c r="U18" s="9">
        <f>ROUNDDOWN(T18/360,0)</f>
        <v>0</v>
      </c>
      <c r="V18" s="9">
        <f>ROUNDDOWN(IF(T18-(U18*360)&lt;360,(T18/30)-(U18*12)),0)</f>
        <v>0</v>
      </c>
      <c r="W18" s="9">
        <f>IF(T18="",0,T18-(U18*360)-(V18*30))</f>
        <v>0</v>
      </c>
    </row>
    <row r="19" spans="2:23" ht="18.75" customHeight="1">
      <c r="B19" s="32"/>
      <c r="C19" s="32"/>
      <c r="D19" s="32"/>
      <c r="E19" s="32"/>
      <c r="F19" s="32"/>
      <c r="G19" s="13"/>
      <c r="H19" s="14"/>
      <c r="I19" s="14"/>
      <c r="J19" s="32"/>
      <c r="K19" s="32"/>
      <c r="L19" s="21" t="str">
        <f t="shared" ref="L19:L29" si="0">+CONCATENATE(U19, " an(s) ",V19," mois ",W19," jour(s)")</f>
        <v>0 an(s) 0 mois 0 jour(s)</v>
      </c>
      <c r="M19" s="21"/>
      <c r="N19" s="21"/>
      <c r="P19" s="9">
        <f t="shared" ref="P19:P30" si="1">IF(H19="",0,DAYS360(H19,I19+1))</f>
        <v>0</v>
      </c>
      <c r="Q19" s="9">
        <f t="shared" ref="Q19:Q30" si="2">ROUNDDOWN(P19/360,0)</f>
        <v>0</v>
      </c>
      <c r="R19" s="9">
        <f t="shared" ref="R19:R30" si="3">ROUNDDOWN(IF(P19-(Q19*360)&lt;360,(P19/30)-(Q19*12)),0)</f>
        <v>0</v>
      </c>
      <c r="S19" s="9">
        <f t="shared" ref="S19:S30" si="4">IF(P19="",0,P19-(Q19*360)-(R19*30))</f>
        <v>0</v>
      </c>
      <c r="T19" s="5">
        <f t="shared" ref="T19:T30" si="5">+IF(J19="oui",ROUND(P19*G19,2),0)</f>
        <v>0</v>
      </c>
      <c r="U19" s="9">
        <f t="shared" ref="U19:U31" si="6">ROUNDDOWN(T19/360,0)</f>
        <v>0</v>
      </c>
      <c r="V19" s="9">
        <f t="shared" ref="V19:V31" si="7">ROUNDDOWN(IF(T19-(U19*360)&lt;360,(T19/30)-(U19*12)),0)</f>
        <v>0</v>
      </c>
      <c r="W19" s="9">
        <f t="shared" ref="W19:W31" si="8">IF(T19="",0,T19-(U19*360)-(V19*30))</f>
        <v>0</v>
      </c>
    </row>
    <row r="20" spans="2:23" ht="18.75" customHeight="1">
      <c r="B20" s="32"/>
      <c r="C20" s="32"/>
      <c r="D20" s="32"/>
      <c r="E20" s="32"/>
      <c r="F20" s="32"/>
      <c r="G20" s="13"/>
      <c r="H20" s="14"/>
      <c r="I20" s="14"/>
      <c r="J20" s="32"/>
      <c r="K20" s="32"/>
      <c r="L20" s="21" t="str">
        <f t="shared" si="0"/>
        <v>0 an(s) 0 mois 0 jour(s)</v>
      </c>
      <c r="M20" s="21"/>
      <c r="N20" s="21"/>
      <c r="P20" s="9">
        <f t="shared" si="1"/>
        <v>0</v>
      </c>
      <c r="Q20" s="9">
        <f t="shared" si="2"/>
        <v>0</v>
      </c>
      <c r="R20" s="9">
        <f t="shared" si="3"/>
        <v>0</v>
      </c>
      <c r="S20" s="9">
        <f t="shared" si="4"/>
        <v>0</v>
      </c>
      <c r="T20" s="5">
        <f t="shared" si="5"/>
        <v>0</v>
      </c>
      <c r="U20" s="9">
        <f t="shared" si="6"/>
        <v>0</v>
      </c>
      <c r="V20" s="9">
        <f t="shared" si="7"/>
        <v>0</v>
      </c>
      <c r="W20" s="9">
        <f t="shared" si="8"/>
        <v>0</v>
      </c>
    </row>
    <row r="21" spans="2:23" ht="18.75" customHeight="1">
      <c r="B21" s="32"/>
      <c r="C21" s="32"/>
      <c r="D21" s="32"/>
      <c r="E21" s="32"/>
      <c r="F21" s="32"/>
      <c r="G21" s="13"/>
      <c r="H21" s="14"/>
      <c r="I21" s="14"/>
      <c r="J21" s="32"/>
      <c r="K21" s="32"/>
      <c r="L21" s="21" t="str">
        <f t="shared" si="0"/>
        <v>0 an(s) 0 mois 0 jour(s)</v>
      </c>
      <c r="M21" s="21"/>
      <c r="N21" s="21"/>
      <c r="P21" s="9">
        <f t="shared" si="1"/>
        <v>0</v>
      </c>
      <c r="Q21" s="9">
        <f t="shared" si="2"/>
        <v>0</v>
      </c>
      <c r="R21" s="9">
        <f t="shared" si="3"/>
        <v>0</v>
      </c>
      <c r="S21" s="9">
        <f t="shared" si="4"/>
        <v>0</v>
      </c>
      <c r="T21" s="5">
        <f t="shared" si="5"/>
        <v>0</v>
      </c>
      <c r="U21" s="9">
        <f t="shared" si="6"/>
        <v>0</v>
      </c>
      <c r="V21" s="9">
        <f t="shared" si="7"/>
        <v>0</v>
      </c>
      <c r="W21" s="9">
        <f t="shared" si="8"/>
        <v>0</v>
      </c>
    </row>
    <row r="22" spans="2:23" ht="17" customHeight="1">
      <c r="B22" s="32"/>
      <c r="C22" s="32"/>
      <c r="D22" s="32"/>
      <c r="E22" s="33"/>
      <c r="F22" s="34"/>
      <c r="G22" s="13"/>
      <c r="H22" s="14"/>
      <c r="I22" s="14"/>
      <c r="J22" s="32"/>
      <c r="K22" s="32"/>
      <c r="L22" s="21" t="str">
        <f t="shared" si="0"/>
        <v>0 an(s) 0 mois 0 jour(s)</v>
      </c>
      <c r="M22" s="21"/>
      <c r="N22" s="21"/>
      <c r="P22" s="9">
        <f t="shared" si="1"/>
        <v>0</v>
      </c>
      <c r="Q22" s="9">
        <f t="shared" si="2"/>
        <v>0</v>
      </c>
      <c r="R22" s="9">
        <f t="shared" si="3"/>
        <v>0</v>
      </c>
      <c r="S22" s="9">
        <f t="shared" si="4"/>
        <v>0</v>
      </c>
      <c r="T22" s="5">
        <f t="shared" si="5"/>
        <v>0</v>
      </c>
      <c r="U22" s="9">
        <f t="shared" si="6"/>
        <v>0</v>
      </c>
      <c r="V22" s="9">
        <f t="shared" si="7"/>
        <v>0</v>
      </c>
      <c r="W22" s="9">
        <f t="shared" si="8"/>
        <v>0</v>
      </c>
    </row>
    <row r="23" spans="2:23" ht="18.75" customHeight="1">
      <c r="B23" s="32"/>
      <c r="C23" s="32"/>
      <c r="D23" s="32"/>
      <c r="E23" s="32"/>
      <c r="F23" s="32"/>
      <c r="G23" s="13"/>
      <c r="H23" s="14"/>
      <c r="I23" s="14"/>
      <c r="J23" s="32"/>
      <c r="K23" s="32"/>
      <c r="L23" s="21" t="str">
        <f t="shared" si="0"/>
        <v>0 an(s) 0 mois 0 jour(s)</v>
      </c>
      <c r="M23" s="21"/>
      <c r="N23" s="21"/>
      <c r="P23" s="9">
        <f t="shared" si="1"/>
        <v>0</v>
      </c>
      <c r="Q23" s="9">
        <f t="shared" si="2"/>
        <v>0</v>
      </c>
      <c r="R23" s="9">
        <f t="shared" si="3"/>
        <v>0</v>
      </c>
      <c r="S23" s="9">
        <f t="shared" si="4"/>
        <v>0</v>
      </c>
      <c r="T23" s="5">
        <f t="shared" si="5"/>
        <v>0</v>
      </c>
      <c r="U23" s="9">
        <f t="shared" si="6"/>
        <v>0</v>
      </c>
      <c r="V23" s="9">
        <f t="shared" si="7"/>
        <v>0</v>
      </c>
      <c r="W23" s="9">
        <f t="shared" si="8"/>
        <v>0</v>
      </c>
    </row>
    <row r="24" spans="2:23" ht="18.75" customHeight="1">
      <c r="B24" s="32"/>
      <c r="C24" s="32"/>
      <c r="D24" s="32"/>
      <c r="E24" s="32"/>
      <c r="F24" s="32"/>
      <c r="G24" s="13"/>
      <c r="H24" s="14"/>
      <c r="I24" s="14"/>
      <c r="J24" s="32"/>
      <c r="K24" s="32"/>
      <c r="L24" s="21" t="str">
        <f t="shared" si="0"/>
        <v>0 an(s) 0 mois 0 jour(s)</v>
      </c>
      <c r="M24" s="21"/>
      <c r="N24" s="21"/>
      <c r="P24" s="9">
        <f t="shared" si="1"/>
        <v>0</v>
      </c>
      <c r="Q24" s="9">
        <f t="shared" si="2"/>
        <v>0</v>
      </c>
      <c r="R24" s="9">
        <f t="shared" si="3"/>
        <v>0</v>
      </c>
      <c r="S24" s="9">
        <f t="shared" si="4"/>
        <v>0</v>
      </c>
      <c r="T24" s="5">
        <f t="shared" si="5"/>
        <v>0</v>
      </c>
      <c r="U24" s="9">
        <f t="shared" si="6"/>
        <v>0</v>
      </c>
      <c r="V24" s="9">
        <f t="shared" si="7"/>
        <v>0</v>
      </c>
      <c r="W24" s="9">
        <f t="shared" si="8"/>
        <v>0</v>
      </c>
    </row>
    <row r="25" spans="2:23" ht="18.75" customHeight="1">
      <c r="B25" s="32"/>
      <c r="C25" s="32"/>
      <c r="D25" s="32"/>
      <c r="E25" s="32"/>
      <c r="F25" s="32"/>
      <c r="G25" s="13"/>
      <c r="H25" s="14"/>
      <c r="I25" s="14"/>
      <c r="J25" s="32"/>
      <c r="K25" s="32"/>
      <c r="L25" s="21" t="str">
        <f t="shared" si="0"/>
        <v>0 an(s) 0 mois 0 jour(s)</v>
      </c>
      <c r="M25" s="21"/>
      <c r="N25" s="21"/>
      <c r="P25" s="9">
        <f t="shared" si="1"/>
        <v>0</v>
      </c>
      <c r="Q25" s="9">
        <f t="shared" si="2"/>
        <v>0</v>
      </c>
      <c r="R25" s="9">
        <f t="shared" si="3"/>
        <v>0</v>
      </c>
      <c r="S25" s="9">
        <f t="shared" si="4"/>
        <v>0</v>
      </c>
      <c r="T25" s="5">
        <f t="shared" si="5"/>
        <v>0</v>
      </c>
      <c r="U25" s="9">
        <f t="shared" si="6"/>
        <v>0</v>
      </c>
      <c r="V25" s="9">
        <f t="shared" si="7"/>
        <v>0</v>
      </c>
      <c r="W25" s="9">
        <f t="shared" si="8"/>
        <v>0</v>
      </c>
    </row>
    <row r="26" spans="2:23" ht="18.75" customHeight="1">
      <c r="B26" s="32"/>
      <c r="C26" s="32"/>
      <c r="D26" s="32"/>
      <c r="E26" s="32"/>
      <c r="F26" s="32"/>
      <c r="G26" s="13"/>
      <c r="H26" s="14"/>
      <c r="I26" s="14"/>
      <c r="J26" s="32"/>
      <c r="K26" s="32"/>
      <c r="L26" s="21" t="str">
        <f t="shared" si="0"/>
        <v>0 an(s) 0 mois 0 jour(s)</v>
      </c>
      <c r="M26" s="21"/>
      <c r="N26" s="21"/>
      <c r="P26" s="9">
        <f t="shared" si="1"/>
        <v>0</v>
      </c>
      <c r="Q26" s="9">
        <f t="shared" si="2"/>
        <v>0</v>
      </c>
      <c r="R26" s="9">
        <f t="shared" si="3"/>
        <v>0</v>
      </c>
      <c r="S26" s="9">
        <f t="shared" si="4"/>
        <v>0</v>
      </c>
      <c r="T26" s="5">
        <f t="shared" si="5"/>
        <v>0</v>
      </c>
      <c r="U26" s="9">
        <f t="shared" si="6"/>
        <v>0</v>
      </c>
      <c r="V26" s="9">
        <f t="shared" si="7"/>
        <v>0</v>
      </c>
      <c r="W26" s="9">
        <f t="shared" si="8"/>
        <v>0</v>
      </c>
    </row>
    <row r="27" spans="2:23" ht="18.75" customHeight="1">
      <c r="B27" s="32"/>
      <c r="C27" s="32"/>
      <c r="D27" s="32"/>
      <c r="E27" s="32"/>
      <c r="F27" s="32"/>
      <c r="G27" s="13"/>
      <c r="H27" s="14"/>
      <c r="I27" s="14"/>
      <c r="J27" s="32"/>
      <c r="K27" s="32"/>
      <c r="L27" s="21" t="str">
        <f t="shared" si="0"/>
        <v>0 an(s) 0 mois 0 jour(s)</v>
      </c>
      <c r="M27" s="21"/>
      <c r="N27" s="21"/>
      <c r="P27" s="9">
        <f t="shared" si="1"/>
        <v>0</v>
      </c>
      <c r="Q27" s="9">
        <f t="shared" si="2"/>
        <v>0</v>
      </c>
      <c r="R27" s="9">
        <f t="shared" si="3"/>
        <v>0</v>
      </c>
      <c r="S27" s="9">
        <f t="shared" si="4"/>
        <v>0</v>
      </c>
      <c r="T27" s="5">
        <f t="shared" si="5"/>
        <v>0</v>
      </c>
      <c r="U27" s="9">
        <f t="shared" si="6"/>
        <v>0</v>
      </c>
      <c r="V27" s="9">
        <f t="shared" si="7"/>
        <v>0</v>
      </c>
      <c r="W27" s="9">
        <f t="shared" si="8"/>
        <v>0</v>
      </c>
    </row>
    <row r="28" spans="2:23" ht="18.75" customHeight="1">
      <c r="B28" s="32"/>
      <c r="C28" s="32"/>
      <c r="D28" s="32"/>
      <c r="E28" s="32"/>
      <c r="F28" s="32"/>
      <c r="G28" s="13"/>
      <c r="H28" s="14"/>
      <c r="I28" s="14"/>
      <c r="J28" s="32"/>
      <c r="K28" s="32"/>
      <c r="L28" s="21" t="str">
        <f t="shared" si="0"/>
        <v>0 an(s) 0 mois 0 jour(s)</v>
      </c>
      <c r="M28" s="21"/>
      <c r="N28" s="21"/>
      <c r="P28" s="9">
        <f t="shared" si="1"/>
        <v>0</v>
      </c>
      <c r="Q28" s="9">
        <f t="shared" si="2"/>
        <v>0</v>
      </c>
      <c r="R28" s="9">
        <f t="shared" si="3"/>
        <v>0</v>
      </c>
      <c r="S28" s="9">
        <f t="shared" si="4"/>
        <v>0</v>
      </c>
      <c r="T28" s="5">
        <f t="shared" si="5"/>
        <v>0</v>
      </c>
      <c r="U28" s="9">
        <f t="shared" si="6"/>
        <v>0</v>
      </c>
      <c r="V28" s="9">
        <f t="shared" si="7"/>
        <v>0</v>
      </c>
      <c r="W28" s="9">
        <f t="shared" si="8"/>
        <v>0</v>
      </c>
    </row>
    <row r="29" spans="2:23" ht="18.75" customHeight="1">
      <c r="B29" s="32"/>
      <c r="C29" s="32"/>
      <c r="D29" s="32"/>
      <c r="E29" s="32"/>
      <c r="F29" s="32"/>
      <c r="G29" s="13"/>
      <c r="H29" s="14"/>
      <c r="I29" s="14"/>
      <c r="J29" s="32"/>
      <c r="K29" s="32"/>
      <c r="L29" s="21" t="str">
        <f t="shared" si="0"/>
        <v>0 an(s) 0 mois 0 jour(s)</v>
      </c>
      <c r="M29" s="21"/>
      <c r="N29" s="21"/>
      <c r="P29" s="9">
        <f t="shared" si="1"/>
        <v>0</v>
      </c>
      <c r="Q29" s="9">
        <f t="shared" si="2"/>
        <v>0</v>
      </c>
      <c r="R29" s="9">
        <f t="shared" si="3"/>
        <v>0</v>
      </c>
      <c r="S29" s="9">
        <f t="shared" si="4"/>
        <v>0</v>
      </c>
      <c r="T29" s="5">
        <f>+IF(J29="oui",ROUND(P29*G29,2),0)</f>
        <v>0</v>
      </c>
      <c r="U29" s="9">
        <f t="shared" si="6"/>
        <v>0</v>
      </c>
      <c r="V29" s="9">
        <f t="shared" si="7"/>
        <v>0</v>
      </c>
      <c r="W29" s="9">
        <f t="shared" si="8"/>
        <v>0</v>
      </c>
    </row>
    <row r="30" spans="2:23" ht="18.75" customHeight="1">
      <c r="B30" s="32"/>
      <c r="C30" s="32"/>
      <c r="D30" s="32"/>
      <c r="E30" s="32"/>
      <c r="F30" s="32"/>
      <c r="G30" s="13"/>
      <c r="H30" s="14"/>
      <c r="I30" s="14"/>
      <c r="J30" s="32"/>
      <c r="K30" s="32"/>
      <c r="L30" s="21" t="str">
        <f>+CONCATENATE(U30, " an(s) ",V30," mois ",W30," jour(s)")</f>
        <v>0 an(s) 0 mois 0 jour(s)</v>
      </c>
      <c r="M30" s="21"/>
      <c r="N30" s="21"/>
      <c r="P30" s="9">
        <f t="shared" si="1"/>
        <v>0</v>
      </c>
      <c r="Q30" s="9">
        <f t="shared" si="2"/>
        <v>0</v>
      </c>
      <c r="R30" s="9">
        <f t="shared" si="3"/>
        <v>0</v>
      </c>
      <c r="S30" s="9">
        <f t="shared" si="4"/>
        <v>0</v>
      </c>
      <c r="T30" s="5">
        <f t="shared" si="5"/>
        <v>0</v>
      </c>
      <c r="U30" s="9">
        <f t="shared" si="6"/>
        <v>0</v>
      </c>
      <c r="V30" s="9">
        <f t="shared" si="7"/>
        <v>0</v>
      </c>
      <c r="W30" s="9">
        <f t="shared" si="8"/>
        <v>0</v>
      </c>
    </row>
    <row r="31" spans="2:23" ht="15" customHeight="1">
      <c r="T31" s="1">
        <f>+SUM(T18:T30)</f>
        <v>0</v>
      </c>
      <c r="U31" s="1">
        <f t="shared" si="6"/>
        <v>0</v>
      </c>
      <c r="V31" s="1">
        <f t="shared" si="7"/>
        <v>0</v>
      </c>
      <c r="W31" s="1">
        <f t="shared" si="8"/>
        <v>0</v>
      </c>
    </row>
    <row r="32" spans="2:23" ht="30" customHeight="1">
      <c r="B32" s="23" t="s">
        <v>61</v>
      </c>
      <c r="C32" s="24"/>
      <c r="D32" s="24"/>
      <c r="E32" s="24"/>
      <c r="F32" s="24"/>
      <c r="G32" s="24"/>
      <c r="I32" s="23" t="s">
        <v>62</v>
      </c>
      <c r="J32" s="24"/>
      <c r="L32" s="8"/>
    </row>
    <row r="33" spans="2:21" ht="15" customHeight="1">
      <c r="B33" s="7"/>
      <c r="C33" s="7"/>
      <c r="D33" s="7"/>
    </row>
    <row r="34" spans="2:21" ht="18.75" customHeight="1">
      <c r="B34" s="5" t="s">
        <v>21</v>
      </c>
      <c r="C34" s="21" t="s">
        <v>15</v>
      </c>
      <c r="D34" s="21"/>
      <c r="E34" s="5" t="s">
        <v>21</v>
      </c>
      <c r="F34" s="21" t="s">
        <v>15</v>
      </c>
      <c r="G34" s="21"/>
      <c r="I34" s="35" t="s">
        <v>30</v>
      </c>
      <c r="J34" s="35"/>
      <c r="K34" s="35"/>
      <c r="L34" s="35"/>
      <c r="M34" s="37">
        <f>+SUM(C35:D40)+SUM(F35:G40)</f>
        <v>0</v>
      </c>
      <c r="N34" s="37"/>
    </row>
    <row r="35" spans="2:21" ht="18.75" customHeight="1">
      <c r="B35" s="5" t="s">
        <v>3</v>
      </c>
      <c r="C35" s="36"/>
      <c r="D35" s="36"/>
      <c r="E35" s="5" t="s">
        <v>9</v>
      </c>
      <c r="F35" s="36"/>
      <c r="G35" s="36"/>
      <c r="I35" s="35"/>
      <c r="J35" s="35"/>
      <c r="K35" s="35"/>
      <c r="L35" s="35"/>
      <c r="M35" s="37"/>
      <c r="N35" s="37"/>
    </row>
    <row r="36" spans="2:21" ht="18.75" customHeight="1">
      <c r="B36" s="5" t="s">
        <v>4</v>
      </c>
      <c r="C36" s="36"/>
      <c r="D36" s="36"/>
      <c r="E36" s="5" t="s">
        <v>10</v>
      </c>
      <c r="F36" s="36"/>
      <c r="G36" s="36"/>
      <c r="I36" s="35" t="s">
        <v>31</v>
      </c>
      <c r="J36" s="35"/>
      <c r="K36" s="35"/>
      <c r="L36" s="35"/>
      <c r="M36" s="37">
        <f>+ROUND(M34/12,2)</f>
        <v>0</v>
      </c>
      <c r="N36" s="37"/>
    </row>
    <row r="37" spans="2:21" ht="18.75" customHeight="1">
      <c r="B37" s="5" t="s">
        <v>5</v>
      </c>
      <c r="C37" s="36"/>
      <c r="D37" s="36"/>
      <c r="E37" s="5" t="s">
        <v>11</v>
      </c>
      <c r="F37" s="36"/>
      <c r="G37" s="36"/>
      <c r="I37" s="35"/>
      <c r="J37" s="35"/>
      <c r="K37" s="35"/>
      <c r="L37" s="35"/>
      <c r="M37" s="37"/>
      <c r="N37" s="37"/>
    </row>
    <row r="38" spans="2:21" ht="18.75" customHeight="1">
      <c r="B38" s="5" t="s">
        <v>6</v>
      </c>
      <c r="C38" s="36"/>
      <c r="D38" s="36"/>
      <c r="E38" s="5" t="s">
        <v>12</v>
      </c>
      <c r="F38" s="36"/>
      <c r="G38" s="36"/>
      <c r="I38" s="35" t="s">
        <v>29</v>
      </c>
      <c r="J38" s="35"/>
      <c r="K38" s="35"/>
      <c r="L38" s="35"/>
      <c r="M38" s="35" t="str">
        <f>+CONCATENATE(U31, " an(s)")</f>
        <v>0 an(s)</v>
      </c>
      <c r="N38" s="35"/>
    </row>
    <row r="39" spans="2:21" ht="18.75" customHeight="1">
      <c r="B39" s="5" t="s">
        <v>7</v>
      </c>
      <c r="C39" s="36"/>
      <c r="D39" s="36"/>
      <c r="E39" s="5" t="s">
        <v>13</v>
      </c>
      <c r="F39" s="36"/>
      <c r="G39" s="36"/>
      <c r="I39" s="35"/>
      <c r="J39" s="35"/>
      <c r="K39" s="35"/>
      <c r="L39" s="35"/>
      <c r="M39" s="35"/>
      <c r="N39" s="35"/>
    </row>
    <row r="40" spans="2:21" ht="18.75" customHeight="1">
      <c r="B40" s="5" t="s">
        <v>8</v>
      </c>
      <c r="C40" s="36"/>
      <c r="D40" s="36"/>
      <c r="E40" s="5" t="s">
        <v>14</v>
      </c>
      <c r="F40" s="36"/>
      <c r="G40" s="36"/>
    </row>
    <row r="42" spans="2:21" ht="30" customHeight="1">
      <c r="B42" s="23" t="s">
        <v>64</v>
      </c>
      <c r="C42" s="24"/>
      <c r="D42" s="24"/>
      <c r="E42" s="24"/>
      <c r="F42" s="24"/>
      <c r="I42" s="23" t="s">
        <v>63</v>
      </c>
      <c r="J42" s="24"/>
      <c r="K42" s="24"/>
      <c r="L42" s="24"/>
      <c r="M42" s="24"/>
    </row>
    <row r="44" spans="2:21" ht="30" customHeight="1">
      <c r="B44" s="25" t="s">
        <v>32</v>
      </c>
      <c r="C44" s="25"/>
      <c r="D44" s="25"/>
      <c r="E44" s="25"/>
      <c r="F44" s="28">
        <f>+ROUND($M$36*0.25*U44,2)</f>
        <v>0</v>
      </c>
      <c r="G44" s="28"/>
      <c r="H44" s="12"/>
      <c r="I44" s="25" t="s">
        <v>53</v>
      </c>
      <c r="J44" s="25"/>
      <c r="K44" s="25"/>
      <c r="L44" s="25"/>
      <c r="M44" s="22">
        <f>+IF(U31&gt;24,M34*24/12,M34*U31/12)</f>
        <v>0</v>
      </c>
      <c r="N44" s="22"/>
      <c r="P44" s="21" t="s">
        <v>36</v>
      </c>
      <c r="Q44" s="21"/>
      <c r="R44" s="5" t="str">
        <f>+IF(0&lt;U31,"oui","non")</f>
        <v>non</v>
      </c>
      <c r="S44" s="21" t="s">
        <v>27</v>
      </c>
      <c r="T44" s="21"/>
      <c r="U44" s="5">
        <f>+IF(R44="oui",IF(U31&gt;10,10,U31),0)</f>
        <v>0</v>
      </c>
    </row>
    <row r="45" spans="2:21" ht="30" customHeight="1">
      <c r="B45" s="25" t="s">
        <v>33</v>
      </c>
      <c r="C45" s="25"/>
      <c r="D45" s="25"/>
      <c r="E45" s="25"/>
      <c r="F45" s="28">
        <f>+ROUND($M$36*2/5*U45,2)</f>
        <v>0</v>
      </c>
      <c r="G45" s="28"/>
      <c r="H45" s="12"/>
      <c r="P45" s="21" t="s">
        <v>37</v>
      </c>
      <c r="Q45" s="21"/>
      <c r="R45" s="5" t="str">
        <f>+IF(U31&gt;10,"oui","non")</f>
        <v>non</v>
      </c>
      <c r="S45" s="21" t="s">
        <v>27</v>
      </c>
      <c r="T45" s="21"/>
      <c r="U45" s="5">
        <f>+IF(R45="oui",IF(U31&gt;15,5,U31-10),0)</f>
        <v>0</v>
      </c>
    </row>
    <row r="46" spans="2:21" ht="30" customHeight="1">
      <c r="B46" s="25" t="s">
        <v>34</v>
      </c>
      <c r="C46" s="25"/>
      <c r="D46" s="25"/>
      <c r="E46" s="25"/>
      <c r="F46" s="28">
        <f>+ROUND($M$36*1/2*U46,2)</f>
        <v>0</v>
      </c>
      <c r="G46" s="28"/>
      <c r="H46" s="12"/>
      <c r="I46" s="21" t="s">
        <v>45</v>
      </c>
      <c r="J46" s="21"/>
      <c r="K46" s="21"/>
      <c r="L46" s="21"/>
      <c r="M46" s="36"/>
      <c r="N46" s="36"/>
      <c r="P46" s="21" t="s">
        <v>38</v>
      </c>
      <c r="Q46" s="21"/>
      <c r="R46" s="5" t="str">
        <f>+IF(U31&gt;15,"oui","non")</f>
        <v>non</v>
      </c>
      <c r="S46" s="21" t="s">
        <v>27</v>
      </c>
      <c r="T46" s="21"/>
      <c r="U46" s="5">
        <f>+IF(R46="oui",IF(U31&gt;20,5,U31-15),0)</f>
        <v>0</v>
      </c>
    </row>
    <row r="47" spans="2:21" ht="30" customHeight="1">
      <c r="B47" s="25" t="s">
        <v>35</v>
      </c>
      <c r="C47" s="25"/>
      <c r="D47" s="25"/>
      <c r="E47" s="25"/>
      <c r="F47" s="28">
        <f>+ROUND($M$36*3/5*U47,2)</f>
        <v>0</v>
      </c>
      <c r="G47" s="28"/>
      <c r="H47" s="12"/>
      <c r="I47" s="25" t="s">
        <v>46</v>
      </c>
      <c r="J47" s="25"/>
      <c r="K47" s="25"/>
      <c r="L47" s="25"/>
      <c r="M47" s="21" t="str">
        <f>+IF(M46="","",IF(OR(M46&lt;F48,M46&gt;M44),"non","oui"))</f>
        <v/>
      </c>
      <c r="N47" s="21"/>
      <c r="P47" s="21" t="s">
        <v>39</v>
      </c>
      <c r="Q47" s="21"/>
      <c r="R47" s="5" t="str">
        <f>+IF(U31&gt;20,"oui","non")</f>
        <v>non</v>
      </c>
      <c r="S47" s="21" t="s">
        <v>27</v>
      </c>
      <c r="T47" s="21"/>
      <c r="U47" s="5">
        <f>+IF(R47="oui",IF(U31&gt;24,5,U31-20),0)</f>
        <v>0</v>
      </c>
    </row>
    <row r="48" spans="2:21" ht="30" customHeight="1">
      <c r="B48" s="25" t="s">
        <v>44</v>
      </c>
      <c r="C48" s="25"/>
      <c r="D48" s="25"/>
      <c r="E48" s="25"/>
      <c r="F48" s="28">
        <f>+F47+F46+F45+F44</f>
        <v>0</v>
      </c>
      <c r="G48" s="28"/>
      <c r="H48" s="12"/>
    </row>
    <row r="49" spans="2:14" ht="15" customHeight="1">
      <c r="B49" s="2"/>
      <c r="C49" s="2"/>
      <c r="D49" s="2"/>
      <c r="E49" s="2"/>
    </row>
    <row r="50" spans="2:14" ht="30" customHeight="1">
      <c r="B50" s="23" t="s">
        <v>66</v>
      </c>
      <c r="C50" s="24"/>
      <c r="D50" s="24"/>
      <c r="I50" s="23" t="s">
        <v>65</v>
      </c>
      <c r="J50" s="24"/>
      <c r="K50" s="24"/>
    </row>
    <row r="52" spans="2:14" ht="22.5" customHeight="1">
      <c r="B52" s="21" t="s">
        <v>55</v>
      </c>
      <c r="C52" s="21"/>
      <c r="D52" s="21"/>
      <c r="E52" s="21"/>
      <c r="F52" s="36"/>
      <c r="G52" s="36"/>
      <c r="I52" s="21" t="s">
        <v>47</v>
      </c>
      <c r="J52" s="21"/>
      <c r="K52" s="21"/>
      <c r="L52" s="21"/>
      <c r="M52" s="22">
        <f>+F52*12*6</f>
        <v>0</v>
      </c>
      <c r="N52" s="22"/>
    </row>
    <row r="53" spans="2:14" ht="22.5" customHeight="1">
      <c r="B53" s="21" t="s">
        <v>40</v>
      </c>
      <c r="C53" s="21"/>
      <c r="D53" s="21"/>
      <c r="E53" s="21"/>
      <c r="F53" s="22">
        <f>IF(F52=0,0,2*F52*12)</f>
        <v>0</v>
      </c>
      <c r="G53" s="22"/>
      <c r="I53" s="21" t="s">
        <v>49</v>
      </c>
      <c r="J53" s="21"/>
      <c r="K53" s="21"/>
      <c r="L53" s="21"/>
      <c r="M53" s="32"/>
      <c r="N53" s="32"/>
    </row>
    <row r="54" spans="2:14" ht="22.5" customHeight="1">
      <c r="B54" s="21" t="s">
        <v>41</v>
      </c>
      <c r="C54" s="21"/>
      <c r="D54" s="21"/>
      <c r="E54" s="21"/>
      <c r="F54" s="22">
        <f>+IF(F52="",0,F52*10*12)</f>
        <v>0</v>
      </c>
      <c r="G54" s="22"/>
      <c r="I54" s="21" t="s">
        <v>50</v>
      </c>
      <c r="J54" s="21"/>
      <c r="K54" s="21"/>
      <c r="L54" s="21"/>
      <c r="M54" s="32"/>
      <c r="N54" s="32"/>
    </row>
    <row r="55" spans="2:14" ht="18.75" customHeight="1">
      <c r="B55" s="11"/>
      <c r="C55" s="11"/>
      <c r="D55" s="11"/>
      <c r="E55" s="11"/>
    </row>
    <row r="56" spans="2:14" ht="45" customHeight="1">
      <c r="B56" s="26" t="s">
        <v>42</v>
      </c>
      <c r="C56" s="27"/>
      <c r="D56" s="27"/>
      <c r="E56" s="27"/>
      <c r="F56" s="22">
        <f>+IF(F58="non",IF(M46&lt;F53,M46,F53),0)</f>
        <v>0</v>
      </c>
      <c r="G56" s="22"/>
      <c r="I56" s="26" t="str">
        <f>+CONCATENATE("Deux fois la rémunération annuelle 
dans la limite de ",M52," euros")</f>
        <v>Deux fois la rémunération annuelle 
dans la limite de 0 euros</v>
      </c>
      <c r="J56" s="27"/>
      <c r="K56" s="27"/>
      <c r="L56" s="42"/>
      <c r="M56" s="22">
        <f>+IF(M34=0,0,IF(2*M34&gt;M52,M52,2*M34))</f>
        <v>0</v>
      </c>
      <c r="N56" s="22"/>
    </row>
    <row r="57" spans="2:14" ht="45" customHeight="1">
      <c r="B57" s="26" t="s">
        <v>43</v>
      </c>
      <c r="C57" s="27"/>
      <c r="D57" s="27"/>
      <c r="E57" s="27"/>
      <c r="F57" s="22">
        <f>+IF(F58="non",IF(M46&gt;F54,F54-F53,IF(OR(M46=0,M46&lt;F53),0,M46-F53)),0)</f>
        <v>0</v>
      </c>
      <c r="G57" s="22"/>
      <c r="I57" s="26" t="str">
        <f>+CONCATENATE("50 % de l'indemnité si celle-ci est supérieure 
à deux fois la rémunération annuelle, 
dans la limite de ",M52," euros")</f>
        <v>50 % de l'indemnité si celle-ci est supérieure 
à deux fois la rémunération annuelle, 
dans la limite de 0 euros</v>
      </c>
      <c r="J57" s="27"/>
      <c r="K57" s="27"/>
      <c r="L57" s="42"/>
      <c r="M57" s="22" t="str">
        <f>+IF(M46&gt;M56,IF(M46="",0,ROUND(M46/2,2)),"sans objet")</f>
        <v>sans objet</v>
      </c>
      <c r="N57" s="22"/>
    </row>
    <row r="58" spans="2:14" ht="45" customHeight="1">
      <c r="B58" s="26" t="s">
        <v>52</v>
      </c>
      <c r="C58" s="27"/>
      <c r="D58" s="27"/>
      <c r="E58" s="27"/>
      <c r="F58" s="21" t="str">
        <f>+IF(M46&gt;F54,"oui","non")</f>
        <v>non</v>
      </c>
      <c r="G58" s="21"/>
      <c r="I58" s="21" t="s">
        <v>48</v>
      </c>
      <c r="J58" s="21"/>
      <c r="K58" s="21"/>
      <c r="L58" s="21"/>
      <c r="M58" s="22">
        <f>+IF(M54&gt;15,3/4*M53*15,3/4*M53*M54)</f>
        <v>0</v>
      </c>
      <c r="N58" s="22"/>
    </row>
    <row r="59" spans="2:14" ht="45" customHeight="1">
      <c r="I59" s="21" t="s">
        <v>51</v>
      </c>
      <c r="J59" s="21"/>
      <c r="K59" s="21"/>
      <c r="L59" s="21"/>
      <c r="M59" s="22">
        <f>+MAX(M56:N58)</f>
        <v>0</v>
      </c>
      <c r="N59" s="22"/>
    </row>
    <row r="60" spans="2:14" ht="45" customHeight="1">
      <c r="I60" s="21" t="s">
        <v>54</v>
      </c>
      <c r="J60" s="21"/>
      <c r="K60" s="21"/>
      <c r="L60" s="21"/>
      <c r="M60" s="22">
        <f>+IF(M46&lt;M59,M46,M59)</f>
        <v>0</v>
      </c>
      <c r="N60" s="22"/>
    </row>
    <row r="62" spans="2:14" ht="15" customHeight="1">
      <c r="B62" s="15" t="s">
        <v>57</v>
      </c>
    </row>
    <row r="63" spans="2:14" ht="143.5" customHeight="1">
      <c r="B63" s="38" t="s">
        <v>58</v>
      </c>
      <c r="C63" s="39"/>
      <c r="D63" s="39"/>
      <c r="E63" s="39"/>
      <c r="F63" s="39"/>
      <c r="G63" s="39"/>
      <c r="H63" s="39"/>
      <c r="I63" s="39"/>
      <c r="J63" s="39"/>
      <c r="K63" s="39"/>
      <c r="L63" s="39"/>
      <c r="M63" s="39"/>
      <c r="N63" s="16"/>
    </row>
  </sheetData>
  <mergeCells count="144">
    <mergeCell ref="F2:I5"/>
    <mergeCell ref="B63:M63"/>
    <mergeCell ref="D8:L9"/>
    <mergeCell ref="B32:G32"/>
    <mergeCell ref="I60:L60"/>
    <mergeCell ref="M60:N60"/>
    <mergeCell ref="S47:T47"/>
    <mergeCell ref="S46:T46"/>
    <mergeCell ref="S45:T45"/>
    <mergeCell ref="S44:T44"/>
    <mergeCell ref="P47:Q47"/>
    <mergeCell ref="P46:Q46"/>
    <mergeCell ref="P45:Q45"/>
    <mergeCell ref="P44:Q44"/>
    <mergeCell ref="I47:L47"/>
    <mergeCell ref="I46:L46"/>
    <mergeCell ref="I44:L44"/>
    <mergeCell ref="I58:L58"/>
    <mergeCell ref="I57:L57"/>
    <mergeCell ref="I56:L56"/>
    <mergeCell ref="I52:L52"/>
    <mergeCell ref="M38:N39"/>
    <mergeCell ref="F45:G45"/>
    <mergeCell ref="F44:G44"/>
    <mergeCell ref="I53:L53"/>
    <mergeCell ref="M53:N53"/>
    <mergeCell ref="M54:N54"/>
    <mergeCell ref="I54:L54"/>
    <mergeCell ref="I59:L59"/>
    <mergeCell ref="M59:N59"/>
    <mergeCell ref="F40:G40"/>
    <mergeCell ref="F52:G52"/>
    <mergeCell ref="M44:N44"/>
    <mergeCell ref="M46:N46"/>
    <mergeCell ref="M47:N47"/>
    <mergeCell ref="M52:N52"/>
    <mergeCell ref="I42:M42"/>
    <mergeCell ref="M58:N58"/>
    <mergeCell ref="M57:N57"/>
    <mergeCell ref="M56:N56"/>
    <mergeCell ref="I50:K50"/>
    <mergeCell ref="F56:G56"/>
    <mergeCell ref="F57:G57"/>
    <mergeCell ref="F58:G58"/>
    <mergeCell ref="F48:G48"/>
    <mergeCell ref="C38:D38"/>
    <mergeCell ref="C39:D39"/>
    <mergeCell ref="C40:D40"/>
    <mergeCell ref="F34:G34"/>
    <mergeCell ref="C34:D34"/>
    <mergeCell ref="F35:G35"/>
    <mergeCell ref="C35:D35"/>
    <mergeCell ref="F36:G36"/>
    <mergeCell ref="B24:D24"/>
    <mergeCell ref="E24:F24"/>
    <mergeCell ref="F38:G38"/>
    <mergeCell ref="F39:G39"/>
    <mergeCell ref="B23:D23"/>
    <mergeCell ref="E23:F23"/>
    <mergeCell ref="J23:K23"/>
    <mergeCell ref="C36:D36"/>
    <mergeCell ref="C37:D37"/>
    <mergeCell ref="P16:S16"/>
    <mergeCell ref="L17:N17"/>
    <mergeCell ref="M36:N37"/>
    <mergeCell ref="I32:J32"/>
    <mergeCell ref="M34:N35"/>
    <mergeCell ref="F37:G37"/>
    <mergeCell ref="I38:L39"/>
    <mergeCell ref="I36:L37"/>
    <mergeCell ref="L23:N23"/>
    <mergeCell ref="E18:F18"/>
    <mergeCell ref="J19:K19"/>
    <mergeCell ref="L19:N19"/>
    <mergeCell ref="J20:K20"/>
    <mergeCell ref="L20:N20"/>
    <mergeCell ref="J21:K21"/>
    <mergeCell ref="L21:N21"/>
    <mergeCell ref="I34:L35"/>
    <mergeCell ref="E19:F19"/>
    <mergeCell ref="J18:K18"/>
    <mergeCell ref="L18:N18"/>
    <mergeCell ref="J25:K25"/>
    <mergeCell ref="L25:N25"/>
    <mergeCell ref="J24:K24"/>
    <mergeCell ref="L24:N24"/>
    <mergeCell ref="T16:W16"/>
    <mergeCell ref="J17:K17"/>
    <mergeCell ref="B30:D30"/>
    <mergeCell ref="E30:F30"/>
    <mergeCell ref="J30:K30"/>
    <mergeCell ref="L30:N30"/>
    <mergeCell ref="B29:D29"/>
    <mergeCell ref="E29:F29"/>
    <mergeCell ref="J29:K29"/>
    <mergeCell ref="L29:N29"/>
    <mergeCell ref="B28:D28"/>
    <mergeCell ref="E28:F28"/>
    <mergeCell ref="J28:K28"/>
    <mergeCell ref="L28:N28"/>
    <mergeCell ref="B27:D27"/>
    <mergeCell ref="E27:F27"/>
    <mergeCell ref="J27:K27"/>
    <mergeCell ref="L27:N27"/>
    <mergeCell ref="B26:D26"/>
    <mergeCell ref="E26:F26"/>
    <mergeCell ref="J26:K26"/>
    <mergeCell ref="L26:N26"/>
    <mergeCell ref="B25:D25"/>
    <mergeCell ref="E25:F25"/>
    <mergeCell ref="B12:D12"/>
    <mergeCell ref="E12:H12"/>
    <mergeCell ref="J12:K12"/>
    <mergeCell ref="M12:N12"/>
    <mergeCell ref="B17:D17"/>
    <mergeCell ref="E17:F17"/>
    <mergeCell ref="B22:D22"/>
    <mergeCell ref="E22:F22"/>
    <mergeCell ref="J22:K22"/>
    <mergeCell ref="L22:N22"/>
    <mergeCell ref="B21:D21"/>
    <mergeCell ref="E21:F21"/>
    <mergeCell ref="B20:D20"/>
    <mergeCell ref="E20:F20"/>
    <mergeCell ref="B18:D18"/>
    <mergeCell ref="B19:D19"/>
    <mergeCell ref="B15:L15"/>
    <mergeCell ref="B53:E53"/>
    <mergeCell ref="F53:G53"/>
    <mergeCell ref="F54:G54"/>
    <mergeCell ref="B42:F42"/>
    <mergeCell ref="B50:D50"/>
    <mergeCell ref="B52:E52"/>
    <mergeCell ref="B45:E45"/>
    <mergeCell ref="B44:E44"/>
    <mergeCell ref="B58:E58"/>
    <mergeCell ref="B57:E57"/>
    <mergeCell ref="B56:E56"/>
    <mergeCell ref="B46:E46"/>
    <mergeCell ref="B47:E47"/>
    <mergeCell ref="B48:E48"/>
    <mergeCell ref="F47:G47"/>
    <mergeCell ref="F46:G46"/>
    <mergeCell ref="B54:E54"/>
  </mergeCells>
  <printOptions horizontalCentered="1"/>
  <pageMargins left="0.19685039370078741" right="0.19685039370078741" top="0.19685039370078741" bottom="0.19685039370078741" header="0.11811023622047245" footer="0.11811023622047245"/>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5f5d272-a6ce-468f-a22d-2b3c4fbda1e3" xsi:nil="true"/>
    <lcf76f155ced4ddcb4097134ff3c332f xmlns="d8df0104-be05-432d-a9c4-2f6fca4717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DAE339666B6C4CBD8C25C2ABCC686E" ma:contentTypeVersion="17" ma:contentTypeDescription="Crée un document." ma:contentTypeScope="" ma:versionID="36e8ef067aa6bfdc28f8c571917f22c3">
  <xsd:schema xmlns:xsd="http://www.w3.org/2001/XMLSchema" xmlns:xs="http://www.w3.org/2001/XMLSchema" xmlns:p="http://schemas.microsoft.com/office/2006/metadata/properties" xmlns:ns2="d8df0104-be05-432d-a9c4-2f6fca4717fa" xmlns:ns3="15f5d272-a6ce-468f-a22d-2b3c4fbda1e3" targetNamespace="http://schemas.microsoft.com/office/2006/metadata/properties" ma:root="true" ma:fieldsID="c5403a02a85f1a3fcda78e2ef1f8ed91" ns2:_="" ns3:_="">
    <xsd:import namespace="d8df0104-be05-432d-a9c4-2f6fca4717fa"/>
    <xsd:import namespace="15f5d272-a6ce-468f-a22d-2b3c4fbda1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df0104-be05-432d-a9c4-2f6fca471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6d23c22-2da9-47d7-a506-1ec888fad5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f5d272-a6ce-468f-a22d-2b3c4fbda1e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9841bf7-cf1f-4181-ae17-8637ae78be38}" ma:internalName="TaxCatchAll" ma:showField="CatchAllData" ma:web="15f5d272-a6ce-468f-a22d-2b3c4fbda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D41FC-8865-41B6-881D-82619E72CEC4}">
  <ds:schemaRefs>
    <ds:schemaRef ds:uri="http://schemas.microsoft.com/office/2006/metadata/properties"/>
    <ds:schemaRef ds:uri="http://schemas.microsoft.com/office/infopath/2007/PartnerControls"/>
    <ds:schemaRef ds:uri="15f5d272-a6ce-468f-a22d-2b3c4fbda1e3"/>
    <ds:schemaRef ds:uri="d8df0104-be05-432d-a9c4-2f6fca4717fa"/>
  </ds:schemaRefs>
</ds:datastoreItem>
</file>

<file path=customXml/itemProps2.xml><?xml version="1.0" encoding="utf-8"?>
<ds:datastoreItem xmlns:ds="http://schemas.openxmlformats.org/officeDocument/2006/customXml" ds:itemID="{042DB584-94FC-4392-A1C9-08D85517C893}">
  <ds:schemaRefs>
    <ds:schemaRef ds:uri="http://schemas.microsoft.com/sharepoint/v3/contenttype/forms"/>
  </ds:schemaRefs>
</ds:datastoreItem>
</file>

<file path=customXml/itemProps3.xml><?xml version="1.0" encoding="utf-8"?>
<ds:datastoreItem xmlns:ds="http://schemas.openxmlformats.org/officeDocument/2006/customXml" ds:itemID="{7983995C-48B3-45F2-B0E5-A6FC58BCC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df0104-be05-432d-a9c4-2f6fca4717fa"/>
    <ds:schemaRef ds:uri="15f5d272-a6ce-468f-a22d-2b3c4fbda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Calculateur_ISRC</vt:lpstr>
      <vt:lpstr>Rémunération_de_référence</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LEPEL</dc:creator>
  <cp:lastModifiedBy>Johanna Lepel</cp:lastModifiedBy>
  <cp:lastPrinted>2020-12-16T11:17:17Z</cp:lastPrinted>
  <dcterms:created xsi:type="dcterms:W3CDTF">2020-01-21T13:56:07Z</dcterms:created>
  <dcterms:modified xsi:type="dcterms:W3CDTF">2023-11-23T15:18:42Z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0x01010067DAE339666B6C4CBD8C25C2ABCC686E</vt:lpwstr>
  </property>
</Properties>
</file>